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80" activeTab="0"/>
  </bookViews>
  <sheets>
    <sheet name="List1" sheetId="1" r:id="rId1"/>
  </sheets>
  <definedNames>
    <definedName name="_xlnm.Print_Area" localSheetId="0">'List1'!$A$1:$V$44</definedName>
  </definedNames>
  <calcPr fullCalcOnLoad="1"/>
</workbook>
</file>

<file path=xl/sharedStrings.xml><?xml version="1.0" encoding="utf-8"?>
<sst xmlns="http://schemas.openxmlformats.org/spreadsheetml/2006/main" count="76" uniqueCount="62">
  <si>
    <t>jméno</t>
  </si>
  <si>
    <t>pořadí</t>
  </si>
  <si>
    <t>1.</t>
  </si>
  <si>
    <t>2.</t>
  </si>
  <si>
    <t>3.</t>
  </si>
  <si>
    <t>7.</t>
  </si>
  <si>
    <t>8.</t>
  </si>
  <si>
    <t>12.</t>
  </si>
  <si>
    <t>13.</t>
  </si>
  <si>
    <t>14.</t>
  </si>
  <si>
    <t>15.</t>
  </si>
  <si>
    <t>16.</t>
  </si>
  <si>
    <t>Saňák Adam</t>
  </si>
  <si>
    <t>Ruman Milan</t>
  </si>
  <si>
    <t>Šiška Zdeněk</t>
  </si>
  <si>
    <t>Münster Jaromír</t>
  </si>
  <si>
    <t>Koudela Vladimír</t>
  </si>
  <si>
    <t>Štefaník Lukáš</t>
  </si>
  <si>
    <t>Štefaník Drahoslav</t>
  </si>
  <si>
    <t>Konečný Dan</t>
  </si>
  <si>
    <t>Pinďák Pavel</t>
  </si>
  <si>
    <t>Máša Luděk</t>
  </si>
  <si>
    <t>Matula Martin</t>
  </si>
  <si>
    <t>Masař Jakub</t>
  </si>
  <si>
    <t>Julínek Tomáš</t>
  </si>
  <si>
    <t>Klimák Jan</t>
  </si>
  <si>
    <t>Maček Lukáš</t>
  </si>
  <si>
    <t>Šmotek Kamil</t>
  </si>
  <si>
    <t>Hrnčiřík Pavel</t>
  </si>
  <si>
    <t>1. kolo</t>
  </si>
  <si>
    <t>2. kolo</t>
  </si>
  <si>
    <t>3. kolo</t>
  </si>
  <si>
    <t>4. kolo</t>
  </si>
  <si>
    <t>5. kolo</t>
  </si>
  <si>
    <t>6. kolo</t>
  </si>
  <si>
    <t>17.</t>
  </si>
  <si>
    <t>skup.</t>
  </si>
  <si>
    <t>Červeně označené  - body násobeny koeficientem 0,75 z důvodu většího počtu hráčů ve skupině.</t>
  </si>
  <si>
    <t>Soška Salvátor</t>
  </si>
  <si>
    <t>Ptáček Ivan</t>
  </si>
  <si>
    <t>6.</t>
  </si>
  <si>
    <t>11.</t>
  </si>
  <si>
    <t>20.</t>
  </si>
  <si>
    <t>21.</t>
  </si>
  <si>
    <t>22.</t>
  </si>
  <si>
    <t>23.</t>
  </si>
  <si>
    <t>24.</t>
  </si>
  <si>
    <t>25.</t>
  </si>
  <si>
    <t>26.</t>
  </si>
  <si>
    <t>27.</t>
  </si>
  <si>
    <t>18.</t>
  </si>
  <si>
    <t>19.</t>
  </si>
  <si>
    <t>9.</t>
  </si>
  <si>
    <t>10.</t>
  </si>
  <si>
    <t>4.</t>
  </si>
  <si>
    <t>zápasy</t>
  </si>
  <si>
    <t>celkem</t>
  </si>
  <si>
    <t>skupina</t>
  </si>
  <si>
    <t>SQL      CELKEM</t>
  </si>
  <si>
    <t>ZAČÍNÁ SE TRADIČNĚ V ZÁŘÍ A ZÁJEMCI SE MOHOU PŘIHLÁSIT NA TEL. 777 783 773</t>
  </si>
  <si>
    <t>K ÚČASTI V  PŘÍŠTÍM 10. ROČNÍKU SQUAHOVÉ LIGY ZVEME I NOVÉ HRÁČE</t>
  </si>
  <si>
    <t>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</si>
</sst>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24"/>
      <color indexed="40"/>
      <name val="Calibri"/>
      <family val="2"/>
    </font>
    <font>
      <sz val="11"/>
      <color indexed="40"/>
      <name val="Calibri"/>
      <family val="2"/>
    </font>
    <font>
      <sz val="18"/>
      <color indexed="40"/>
      <name val="Calibri"/>
      <family val="2"/>
    </font>
    <font>
      <b/>
      <i/>
      <sz val="48"/>
      <color indexed="49"/>
      <name val="Calibri"/>
      <family val="2"/>
    </font>
    <font>
      <b/>
      <sz val="32"/>
      <color indexed="13"/>
      <name val="Calibri"/>
      <family val="2"/>
    </font>
    <font>
      <b/>
      <sz val="28"/>
      <color indexed="4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24"/>
      <color rgb="FF00B0F0"/>
      <name val="Calibri"/>
      <family val="2"/>
    </font>
    <font>
      <sz val="11"/>
      <color rgb="FF00B0F0"/>
      <name val="Calibri"/>
      <family val="2"/>
    </font>
    <font>
      <sz val="18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25" borderId="0" applyFont="0" applyBorder="0" applyAlignment="0">
      <protection/>
    </xf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3" fillId="19" borderId="18" xfId="0" applyFont="1" applyFill="1" applyBorder="1" applyAlignment="1">
      <alignment horizontal="center" vertical="center"/>
    </xf>
    <xf numFmtId="0" fontId="33" fillId="18" borderId="19" xfId="0" applyFont="1" applyFill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16" borderId="19" xfId="0" applyNumberFormat="1" applyFont="1" applyFill="1" applyBorder="1" applyAlignment="1">
      <alignment horizontal="center" vertical="center"/>
    </xf>
    <xf numFmtId="0" fontId="33" fillId="15" borderId="19" xfId="0" applyNumberFormat="1" applyFont="1" applyFill="1" applyBorder="1" applyAlignment="1">
      <alignment horizontal="center" vertical="center"/>
    </xf>
    <xf numFmtId="0" fontId="33" fillId="35" borderId="18" xfId="0" applyNumberFormat="1" applyFont="1" applyFill="1" applyBorder="1" applyAlignment="1">
      <alignment horizontal="center" vertical="center"/>
    </xf>
    <xf numFmtId="0" fontId="33" fillId="36" borderId="20" xfId="0" applyFont="1" applyFill="1" applyBorder="1" applyAlignment="1">
      <alignment horizontal="left" vertical="center" indent="1"/>
    </xf>
    <xf numFmtId="0" fontId="19" fillId="36" borderId="20" xfId="0" applyFont="1" applyFill="1" applyBorder="1" applyAlignment="1">
      <alignment horizontal="left" vertical="center" indent="1"/>
    </xf>
    <xf numFmtId="0" fontId="33" fillId="36" borderId="21" xfId="0" applyFont="1" applyFill="1" applyBorder="1" applyAlignment="1">
      <alignment horizontal="left" vertical="center" indent="1"/>
    </xf>
    <xf numFmtId="0" fontId="33" fillId="36" borderId="22" xfId="0" applyFont="1" applyFill="1" applyBorder="1" applyAlignment="1">
      <alignment horizontal="left" vertical="center" indent="1"/>
    </xf>
    <xf numFmtId="0" fontId="49" fillId="19" borderId="20" xfId="0" applyFont="1" applyFill="1" applyBorder="1" applyAlignment="1">
      <alignment horizontal="center" vertical="center"/>
    </xf>
    <xf numFmtId="0" fontId="49" fillId="19" borderId="23" xfId="0" applyFont="1" applyFill="1" applyBorder="1" applyAlignment="1">
      <alignment horizontal="center" vertical="center"/>
    </xf>
    <xf numFmtId="0" fontId="49" fillId="18" borderId="24" xfId="0" applyFont="1" applyFill="1" applyBorder="1" applyAlignment="1">
      <alignment horizontal="center" vertical="center"/>
    </xf>
    <xf numFmtId="0" fontId="49" fillId="18" borderId="20" xfId="0" applyFont="1" applyFill="1" applyBorder="1" applyAlignment="1">
      <alignment horizontal="center" vertical="center"/>
    </xf>
    <xf numFmtId="0" fontId="49" fillId="17" borderId="23" xfId="0" applyFont="1" applyFill="1" applyBorder="1" applyAlignment="1">
      <alignment horizontal="center" vertical="center"/>
    </xf>
    <xf numFmtId="0" fontId="49" fillId="17" borderId="20" xfId="0" applyFont="1" applyFill="1" applyBorder="1" applyAlignment="1">
      <alignment horizontal="center" vertical="center"/>
    </xf>
    <xf numFmtId="0" fontId="49" fillId="16" borderId="24" xfId="0" applyFont="1" applyFill="1" applyBorder="1" applyAlignment="1">
      <alignment horizontal="center" vertical="center"/>
    </xf>
    <xf numFmtId="0" fontId="49" fillId="16" borderId="20" xfId="0" applyFont="1" applyFill="1" applyBorder="1" applyAlignment="1">
      <alignment horizontal="center" vertical="center"/>
    </xf>
    <xf numFmtId="0" fontId="49" fillId="15" borderId="23" xfId="0" applyFont="1" applyFill="1" applyBorder="1" applyAlignment="1">
      <alignment horizontal="center" vertical="center"/>
    </xf>
    <xf numFmtId="0" fontId="49" fillId="15" borderId="20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50" fillId="36" borderId="25" xfId="0" applyNumberFormat="1" applyFont="1" applyFill="1" applyBorder="1" applyAlignment="1">
      <alignment horizontal="center" vertical="center"/>
    </xf>
    <xf numFmtId="0" fontId="0" fillId="36" borderId="26" xfId="0" applyFill="1" applyBorder="1" applyAlignment="1">
      <alignment horizontal="left" vertical="center" indent="1"/>
    </xf>
    <xf numFmtId="0" fontId="49" fillId="19" borderId="27" xfId="0" applyFont="1" applyFill="1" applyBorder="1" applyAlignment="1">
      <alignment horizontal="center" vertical="center"/>
    </xf>
    <xf numFmtId="0" fontId="49" fillId="19" borderId="28" xfId="0" applyFont="1" applyFill="1" applyBorder="1" applyAlignment="1">
      <alignment horizontal="center" vertical="center"/>
    </xf>
    <xf numFmtId="0" fontId="33" fillId="19" borderId="29" xfId="0" applyFont="1" applyFill="1" applyBorder="1" applyAlignment="1">
      <alignment horizontal="center" vertical="center"/>
    </xf>
    <xf numFmtId="0" fontId="49" fillId="18" borderId="30" xfId="0" applyFont="1" applyFill="1" applyBorder="1" applyAlignment="1">
      <alignment horizontal="center" vertical="center"/>
    </xf>
    <xf numFmtId="0" fontId="49" fillId="18" borderId="28" xfId="0" applyFont="1" applyFill="1" applyBorder="1" applyAlignment="1">
      <alignment horizontal="center" vertical="center"/>
    </xf>
    <xf numFmtId="0" fontId="33" fillId="18" borderId="31" xfId="0" applyFont="1" applyFill="1" applyBorder="1" applyAlignment="1">
      <alignment horizontal="center" vertical="center"/>
    </xf>
    <xf numFmtId="0" fontId="49" fillId="17" borderId="27" xfId="0" applyFont="1" applyFill="1" applyBorder="1" applyAlignment="1">
      <alignment horizontal="center" vertical="center"/>
    </xf>
    <xf numFmtId="0" fontId="49" fillId="17" borderId="28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 vertical="center"/>
    </xf>
    <xf numFmtId="0" fontId="49" fillId="16" borderId="30" xfId="0" applyFont="1" applyFill="1" applyBorder="1" applyAlignment="1">
      <alignment horizontal="center" vertical="center"/>
    </xf>
    <xf numFmtId="0" fontId="49" fillId="16" borderId="28" xfId="0" applyFont="1" applyFill="1" applyBorder="1" applyAlignment="1">
      <alignment horizontal="center" vertical="center"/>
    </xf>
    <xf numFmtId="0" fontId="33" fillId="16" borderId="31" xfId="0" applyNumberFormat="1" applyFont="1" applyFill="1" applyBorder="1" applyAlignment="1">
      <alignment horizontal="center" vertical="center"/>
    </xf>
    <xf numFmtId="0" fontId="49" fillId="15" borderId="27" xfId="0" applyFont="1" applyFill="1" applyBorder="1" applyAlignment="1">
      <alignment horizontal="center" vertical="center"/>
    </xf>
    <xf numFmtId="0" fontId="49" fillId="15" borderId="28" xfId="0" applyFont="1" applyFill="1" applyBorder="1" applyAlignment="1">
      <alignment horizontal="center" vertical="center"/>
    </xf>
    <xf numFmtId="0" fontId="33" fillId="15" borderId="31" xfId="0" applyNumberFormat="1" applyFont="1" applyFill="1" applyBorder="1" applyAlignment="1">
      <alignment horizontal="center" vertical="center"/>
    </xf>
    <xf numFmtId="0" fontId="49" fillId="35" borderId="31" xfId="0" applyFont="1" applyFill="1" applyBorder="1" applyAlignment="1">
      <alignment horizontal="center" vertical="center"/>
    </xf>
    <xf numFmtId="0" fontId="33" fillId="35" borderId="29" xfId="0" applyNumberFormat="1" applyFont="1" applyFill="1" applyBorder="1" applyAlignment="1">
      <alignment horizontal="center" vertical="center"/>
    </xf>
    <xf numFmtId="0" fontId="50" fillId="36" borderId="32" xfId="0" applyNumberFormat="1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49" fontId="0" fillId="36" borderId="23" xfId="0" applyNumberForma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left" vertical="center" indent="1"/>
    </xf>
    <xf numFmtId="0" fontId="49" fillId="19" borderId="33" xfId="0" applyFont="1" applyFill="1" applyBorder="1" applyAlignment="1">
      <alignment horizontal="center" vertical="center"/>
    </xf>
    <xf numFmtId="0" fontId="49" fillId="19" borderId="35" xfId="0" applyFont="1" applyFill="1" applyBorder="1" applyAlignment="1">
      <alignment horizontal="center" vertical="center"/>
    </xf>
    <xf numFmtId="0" fontId="33" fillId="19" borderId="18" xfId="0" applyNumberFormat="1" applyFont="1" applyFill="1" applyBorder="1" applyAlignment="1">
      <alignment horizontal="center" vertical="center"/>
    </xf>
    <xf numFmtId="0" fontId="49" fillId="18" borderId="36" xfId="0" applyFont="1" applyFill="1" applyBorder="1" applyAlignment="1">
      <alignment horizontal="center" vertical="center"/>
    </xf>
    <xf numFmtId="0" fontId="49" fillId="18" borderId="35" xfId="0" applyFont="1" applyFill="1" applyBorder="1" applyAlignment="1">
      <alignment horizontal="center" vertical="center"/>
    </xf>
    <xf numFmtId="0" fontId="33" fillId="18" borderId="19" xfId="0" applyNumberFormat="1" applyFont="1" applyFill="1" applyBorder="1" applyAlignment="1">
      <alignment horizontal="center" vertical="center"/>
    </xf>
    <xf numFmtId="0" fontId="49" fillId="17" borderId="33" xfId="0" applyFont="1" applyFill="1" applyBorder="1" applyAlignment="1">
      <alignment horizontal="center" vertical="center"/>
    </xf>
    <xf numFmtId="0" fontId="49" fillId="17" borderId="35" xfId="0" applyFont="1" applyFill="1" applyBorder="1" applyAlignment="1">
      <alignment horizontal="center" vertical="center"/>
    </xf>
    <xf numFmtId="0" fontId="33" fillId="17" borderId="18" xfId="0" applyNumberFormat="1" applyFont="1" applyFill="1" applyBorder="1" applyAlignment="1">
      <alignment horizontal="center" vertical="center"/>
    </xf>
    <xf numFmtId="0" fontId="49" fillId="16" borderId="36" xfId="0" applyFont="1" applyFill="1" applyBorder="1" applyAlignment="1">
      <alignment horizontal="center" vertical="center"/>
    </xf>
    <xf numFmtId="0" fontId="49" fillId="16" borderId="35" xfId="0" applyFont="1" applyFill="1" applyBorder="1" applyAlignment="1">
      <alignment horizontal="center" vertical="center"/>
    </xf>
    <xf numFmtId="0" fontId="49" fillId="15" borderId="33" xfId="0" applyFont="1" applyFill="1" applyBorder="1" applyAlignment="1">
      <alignment horizontal="center" vertical="center"/>
    </xf>
    <xf numFmtId="0" fontId="49" fillId="15" borderId="35" xfId="0" applyFont="1" applyFill="1" applyBorder="1" applyAlignment="1">
      <alignment horizontal="center" vertical="center"/>
    </xf>
    <xf numFmtId="0" fontId="33" fillId="36" borderId="37" xfId="0" applyFont="1" applyFill="1" applyBorder="1" applyAlignment="1">
      <alignment horizontal="left" vertical="center" indent="1"/>
    </xf>
    <xf numFmtId="0" fontId="33" fillId="19" borderId="38" xfId="0" applyFont="1" applyFill="1" applyBorder="1" applyAlignment="1">
      <alignment horizontal="center" vertical="center"/>
    </xf>
    <xf numFmtId="0" fontId="33" fillId="18" borderId="39" xfId="0" applyFont="1" applyFill="1" applyBorder="1" applyAlignment="1">
      <alignment horizontal="center" vertical="center"/>
    </xf>
    <xf numFmtId="0" fontId="33" fillId="17" borderId="38" xfId="0" applyFont="1" applyFill="1" applyBorder="1" applyAlignment="1">
      <alignment horizontal="center" vertical="center"/>
    </xf>
    <xf numFmtId="0" fontId="33" fillId="16" borderId="39" xfId="0" applyNumberFormat="1" applyFont="1" applyFill="1" applyBorder="1" applyAlignment="1">
      <alignment horizontal="center" vertical="center"/>
    </xf>
    <xf numFmtId="0" fontId="33" fillId="15" borderId="39" xfId="0" applyNumberFormat="1" applyFont="1" applyFill="1" applyBorder="1" applyAlignment="1">
      <alignment horizontal="center" vertical="center"/>
    </xf>
    <xf numFmtId="0" fontId="33" fillId="35" borderId="38" xfId="0" applyNumberFormat="1" applyFont="1" applyFill="1" applyBorder="1" applyAlignment="1">
      <alignment horizontal="center" vertical="center"/>
    </xf>
    <xf numFmtId="2" fontId="50" fillId="36" borderId="40" xfId="0" applyNumberFormat="1" applyFont="1" applyFill="1" applyBorder="1" applyAlignment="1">
      <alignment horizontal="center" vertical="center"/>
    </xf>
    <xf numFmtId="0" fontId="33" fillId="19" borderId="41" xfId="0" applyFont="1" applyFill="1" applyBorder="1" applyAlignment="1">
      <alignment horizontal="center" vertical="center"/>
    </xf>
    <xf numFmtId="0" fontId="33" fillId="18" borderId="42" xfId="0" applyFont="1" applyFill="1" applyBorder="1" applyAlignment="1">
      <alignment horizontal="center" vertical="center"/>
    </xf>
    <xf numFmtId="0" fontId="33" fillId="17" borderId="41" xfId="0" applyFont="1" applyFill="1" applyBorder="1" applyAlignment="1">
      <alignment horizontal="center" vertical="center"/>
    </xf>
    <xf numFmtId="0" fontId="33" fillId="16" borderId="42" xfId="0" applyNumberFormat="1" applyFont="1" applyFill="1" applyBorder="1" applyAlignment="1">
      <alignment horizontal="center" vertical="center"/>
    </xf>
    <xf numFmtId="0" fontId="33" fillId="15" borderId="42" xfId="0" applyNumberFormat="1" applyFont="1" applyFill="1" applyBorder="1" applyAlignment="1">
      <alignment horizontal="center" vertical="center"/>
    </xf>
    <xf numFmtId="0" fontId="33" fillId="35" borderId="41" xfId="0" applyNumberFormat="1" applyFont="1" applyFill="1" applyBorder="1" applyAlignment="1">
      <alignment horizontal="center" vertical="center"/>
    </xf>
    <xf numFmtId="0" fontId="22" fillId="19" borderId="23" xfId="0" applyFont="1" applyFill="1" applyBorder="1" applyAlignment="1">
      <alignment horizontal="center" vertical="center"/>
    </xf>
    <xf numFmtId="0" fontId="51" fillId="19" borderId="20" xfId="0" applyFont="1" applyFill="1" applyBorder="1" applyAlignment="1">
      <alignment horizontal="center" vertical="center"/>
    </xf>
    <xf numFmtId="0" fontId="51" fillId="19" borderId="43" xfId="0" applyFont="1" applyFill="1" applyBorder="1" applyAlignment="1">
      <alignment horizontal="center" vertical="center"/>
    </xf>
    <xf numFmtId="0" fontId="51" fillId="19" borderId="21" xfId="0" applyFont="1" applyFill="1" applyBorder="1" applyAlignment="1">
      <alignment horizontal="center" vertical="center"/>
    </xf>
    <xf numFmtId="0" fontId="51" fillId="19" borderId="23" xfId="0" applyFont="1" applyFill="1" applyBorder="1" applyAlignment="1">
      <alignment horizontal="center" vertical="center"/>
    </xf>
    <xf numFmtId="0" fontId="51" fillId="19" borderId="44" xfId="0" applyFont="1" applyFill="1" applyBorder="1" applyAlignment="1">
      <alignment horizontal="center" vertical="center"/>
    </xf>
    <xf numFmtId="0" fontId="51" fillId="19" borderId="37" xfId="0" applyFont="1" applyFill="1" applyBorder="1" applyAlignment="1">
      <alignment horizontal="center" vertical="center"/>
    </xf>
    <xf numFmtId="0" fontId="51" fillId="18" borderId="24" xfId="0" applyFont="1" applyFill="1" applyBorder="1" applyAlignment="1">
      <alignment horizontal="center" vertical="center"/>
    </xf>
    <xf numFmtId="0" fontId="51" fillId="18" borderId="20" xfId="0" applyFont="1" applyFill="1" applyBorder="1" applyAlignment="1">
      <alignment horizontal="center" vertical="center"/>
    </xf>
    <xf numFmtId="0" fontId="51" fillId="18" borderId="45" xfId="0" applyFont="1" applyFill="1" applyBorder="1" applyAlignment="1">
      <alignment horizontal="center" vertical="center"/>
    </xf>
    <xf numFmtId="0" fontId="51" fillId="18" borderId="21" xfId="0" applyFont="1" applyFill="1" applyBorder="1" applyAlignment="1">
      <alignment horizontal="center" vertical="center"/>
    </xf>
    <xf numFmtId="0" fontId="22" fillId="18" borderId="24" xfId="0" applyFont="1" applyFill="1" applyBorder="1" applyAlignment="1">
      <alignment horizontal="center" vertical="center"/>
    </xf>
    <xf numFmtId="0" fontId="52" fillId="18" borderId="24" xfId="0" applyFont="1" applyFill="1" applyBorder="1" applyAlignment="1">
      <alignment horizontal="center" vertical="center"/>
    </xf>
    <xf numFmtId="0" fontId="51" fillId="18" borderId="46" xfId="0" applyFont="1" applyFill="1" applyBorder="1" applyAlignment="1">
      <alignment horizontal="center" vertical="center"/>
    </xf>
    <xf numFmtId="0" fontId="51" fillId="18" borderId="37" xfId="0" applyFont="1" applyFill="1" applyBorder="1" applyAlignment="1">
      <alignment horizontal="center" vertical="center"/>
    </xf>
    <xf numFmtId="0" fontId="51" fillId="17" borderId="23" xfId="0" applyFont="1" applyFill="1" applyBorder="1" applyAlignment="1">
      <alignment horizontal="center" vertical="center"/>
    </xf>
    <xf numFmtId="0" fontId="51" fillId="17" borderId="20" xfId="0" applyFont="1" applyFill="1" applyBorder="1" applyAlignment="1">
      <alignment horizontal="center" vertical="center"/>
    </xf>
    <xf numFmtId="0" fontId="51" fillId="17" borderId="43" xfId="0" applyFont="1" applyFill="1" applyBorder="1" applyAlignment="1">
      <alignment horizontal="center" vertical="center"/>
    </xf>
    <xf numFmtId="0" fontId="51" fillId="17" borderId="21" xfId="0" applyFont="1" applyFill="1" applyBorder="1" applyAlignment="1">
      <alignment horizontal="center" vertical="center"/>
    </xf>
    <xf numFmtId="0" fontId="51" fillId="17" borderId="37" xfId="0" applyFont="1" applyFill="1" applyBorder="1" applyAlignment="1">
      <alignment horizontal="center" vertical="center"/>
    </xf>
    <xf numFmtId="0" fontId="51" fillId="16" borderId="24" xfId="0" applyFont="1" applyFill="1" applyBorder="1" applyAlignment="1">
      <alignment horizontal="center" vertical="center"/>
    </xf>
    <xf numFmtId="0" fontId="51" fillId="16" borderId="20" xfId="0" applyFont="1" applyFill="1" applyBorder="1" applyAlignment="1">
      <alignment horizontal="center" vertical="center"/>
    </xf>
    <xf numFmtId="0" fontId="51" fillId="16" borderId="45" xfId="0" applyFont="1" applyFill="1" applyBorder="1" applyAlignment="1">
      <alignment horizontal="center" vertical="center"/>
    </xf>
    <xf numFmtId="0" fontId="51" fillId="16" borderId="21" xfId="0" applyFont="1" applyFill="1" applyBorder="1" applyAlignment="1">
      <alignment horizontal="center" vertical="center"/>
    </xf>
    <xf numFmtId="0" fontId="51" fillId="15" borderId="23" xfId="0" applyFont="1" applyFill="1" applyBorder="1" applyAlignment="1">
      <alignment horizontal="center" vertical="center"/>
    </xf>
    <xf numFmtId="0" fontId="51" fillId="15" borderId="20" xfId="0" applyFont="1" applyFill="1" applyBorder="1" applyAlignment="1">
      <alignment horizontal="center" vertical="center"/>
    </xf>
    <xf numFmtId="0" fontId="51" fillId="35" borderId="47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42" xfId="0" applyFont="1" applyFill="1" applyBorder="1" applyAlignment="1">
      <alignment horizontal="center" vertical="center"/>
    </xf>
    <xf numFmtId="0" fontId="51" fillId="35" borderId="48" xfId="0" applyFont="1" applyFill="1" applyBorder="1" applyAlignment="1">
      <alignment horizontal="center" vertical="center"/>
    </xf>
    <xf numFmtId="0" fontId="51" fillId="35" borderId="39" xfId="0" applyFont="1" applyFill="1" applyBorder="1" applyAlignment="1">
      <alignment horizontal="center" vertical="center"/>
    </xf>
    <xf numFmtId="0" fontId="51" fillId="19" borderId="49" xfId="0" applyFont="1" applyFill="1" applyBorder="1" applyAlignment="1">
      <alignment horizontal="center" vertical="center"/>
    </xf>
    <xf numFmtId="0" fontId="51" fillId="19" borderId="50" xfId="0" applyFont="1" applyFill="1" applyBorder="1" applyAlignment="1">
      <alignment horizontal="center" vertical="center"/>
    </xf>
    <xf numFmtId="0" fontId="51" fillId="18" borderId="51" xfId="0" applyFont="1" applyFill="1" applyBorder="1" applyAlignment="1" applyProtection="1">
      <alignment horizontal="center" vertical="center"/>
      <protection locked="0"/>
    </xf>
    <xf numFmtId="0" fontId="51" fillId="18" borderId="50" xfId="0" applyFont="1" applyFill="1" applyBorder="1" applyAlignment="1">
      <alignment horizontal="center" vertical="center"/>
    </xf>
    <xf numFmtId="0" fontId="51" fillId="17" borderId="49" xfId="0" applyFont="1" applyFill="1" applyBorder="1" applyAlignment="1">
      <alignment horizontal="center" vertical="center"/>
    </xf>
    <xf numFmtId="0" fontId="51" fillId="17" borderId="50" xfId="0" applyFont="1" applyFill="1" applyBorder="1" applyAlignment="1">
      <alignment horizontal="center" vertical="center"/>
    </xf>
    <xf numFmtId="0" fontId="51" fillId="16" borderId="51" xfId="0" applyFont="1" applyFill="1" applyBorder="1" applyAlignment="1">
      <alignment horizontal="center" vertical="center"/>
    </xf>
    <xf numFmtId="0" fontId="51" fillId="16" borderId="50" xfId="0" applyFont="1" applyFill="1" applyBorder="1" applyAlignment="1">
      <alignment horizontal="center" vertical="center"/>
    </xf>
    <xf numFmtId="0" fontId="51" fillId="15" borderId="49" xfId="0" applyFont="1" applyFill="1" applyBorder="1" applyAlignment="1">
      <alignment horizontal="center" vertical="center"/>
    </xf>
    <xf numFmtId="0" fontId="51" fillId="15" borderId="50" xfId="0" applyFont="1" applyFill="1" applyBorder="1" applyAlignment="1">
      <alignment horizontal="center" vertical="center"/>
    </xf>
    <xf numFmtId="0" fontId="51" fillId="35" borderId="52" xfId="0" applyFont="1" applyFill="1" applyBorder="1" applyAlignment="1">
      <alignment horizontal="center" vertical="center"/>
    </xf>
    <xf numFmtId="0" fontId="51" fillId="35" borderId="53" xfId="0" applyFont="1" applyFill="1" applyBorder="1" applyAlignment="1">
      <alignment horizontal="center" vertical="center"/>
    </xf>
    <xf numFmtId="0" fontId="52" fillId="17" borderId="43" xfId="0" applyFont="1" applyFill="1" applyBorder="1" applyAlignment="1">
      <alignment horizontal="center" vertical="center"/>
    </xf>
    <xf numFmtId="0" fontId="52" fillId="17" borderId="27" xfId="0" applyFont="1" applyFill="1" applyBorder="1" applyAlignment="1">
      <alignment horizontal="center" vertical="center"/>
    </xf>
    <xf numFmtId="0" fontId="52" fillId="16" borderId="24" xfId="0" applyFont="1" applyFill="1" applyBorder="1" applyAlignment="1">
      <alignment horizontal="center" vertical="center"/>
    </xf>
    <xf numFmtId="0" fontId="52" fillId="16" borderId="46" xfId="0" applyFont="1" applyFill="1" applyBorder="1" applyAlignment="1">
      <alignment horizontal="center" vertical="center"/>
    </xf>
    <xf numFmtId="0" fontId="52" fillId="17" borderId="23" xfId="0" applyFont="1" applyFill="1" applyBorder="1" applyAlignment="1">
      <alignment horizontal="center" vertical="center"/>
    </xf>
    <xf numFmtId="11" fontId="0" fillId="36" borderId="54" xfId="0" applyNumberFormat="1" applyFont="1" applyFill="1" applyBorder="1" applyAlignment="1">
      <alignment horizontal="center" vertical="center"/>
    </xf>
    <xf numFmtId="11" fontId="0" fillId="36" borderId="23" xfId="0" applyNumberFormat="1" applyFont="1" applyFill="1" applyBorder="1" applyAlignment="1">
      <alignment horizontal="center" vertical="center"/>
    </xf>
    <xf numFmtId="49" fontId="0" fillId="36" borderId="27" xfId="0" applyNumberFormat="1" applyFill="1" applyBorder="1" applyAlignment="1">
      <alignment horizontal="center" vertical="center"/>
    </xf>
    <xf numFmtId="0" fontId="52" fillId="15" borderId="23" xfId="0" applyFont="1" applyFill="1" applyBorder="1" applyAlignment="1">
      <alignment horizontal="center" vertical="center"/>
    </xf>
    <xf numFmtId="0" fontId="53" fillId="19" borderId="55" xfId="0" applyFont="1" applyFill="1" applyBorder="1" applyAlignment="1">
      <alignment horizontal="center" vertical="center"/>
    </xf>
    <xf numFmtId="0" fontId="53" fillId="18" borderId="53" xfId="0" applyFont="1" applyFill="1" applyBorder="1" applyAlignment="1">
      <alignment horizontal="center" vertical="center"/>
    </xf>
    <xf numFmtId="0" fontId="53" fillId="17" borderId="55" xfId="0" applyFont="1" applyFill="1" applyBorder="1" applyAlignment="1">
      <alignment horizontal="center" vertical="center"/>
    </xf>
    <xf numFmtId="0" fontId="53" fillId="16" borderId="53" xfId="0" applyFont="1" applyFill="1" applyBorder="1" applyAlignment="1">
      <alignment horizontal="center" vertical="center"/>
    </xf>
    <xf numFmtId="0" fontId="53" fillId="15" borderId="53" xfId="0" applyFont="1" applyFill="1" applyBorder="1" applyAlignment="1">
      <alignment horizontal="center" vertical="center"/>
    </xf>
    <xf numFmtId="0" fontId="53" fillId="35" borderId="55" xfId="0" applyFont="1" applyFill="1" applyBorder="1" applyAlignment="1">
      <alignment horizontal="center" vertical="center"/>
    </xf>
    <xf numFmtId="0" fontId="51" fillId="16" borderId="28" xfId="0" applyFont="1" applyFill="1" applyBorder="1" applyAlignment="1">
      <alignment horizontal="center" vertical="center"/>
    </xf>
    <xf numFmtId="0" fontId="33" fillId="16" borderId="56" xfId="0" applyNumberFormat="1" applyFont="1" applyFill="1" applyBorder="1" applyAlignment="1">
      <alignment horizontal="center" vertical="center"/>
    </xf>
    <xf numFmtId="0" fontId="52" fillId="15" borderId="27" xfId="0" applyFont="1" applyFill="1" applyBorder="1" applyAlignment="1">
      <alignment horizontal="center" vertical="center"/>
    </xf>
    <xf numFmtId="0" fontId="51" fillId="15" borderId="28" xfId="0" applyFont="1" applyFill="1" applyBorder="1" applyAlignment="1">
      <alignment horizontal="center" vertical="center"/>
    </xf>
    <xf numFmtId="0" fontId="33" fillId="15" borderId="56" xfId="0" applyNumberFormat="1" applyFont="1" applyFill="1" applyBorder="1" applyAlignment="1">
      <alignment horizontal="center" vertical="center"/>
    </xf>
    <xf numFmtId="0" fontId="51" fillId="35" borderId="56" xfId="0" applyFont="1" applyFill="1" applyBorder="1" applyAlignment="1">
      <alignment horizontal="center" vertical="center"/>
    </xf>
    <xf numFmtId="0" fontId="33" fillId="35" borderId="57" xfId="0" applyNumberFormat="1" applyFont="1" applyFill="1" applyBorder="1" applyAlignment="1">
      <alignment horizontal="center" vertical="center"/>
    </xf>
    <xf numFmtId="2" fontId="50" fillId="36" borderId="58" xfId="0" applyNumberFormat="1" applyFont="1" applyFill="1" applyBorder="1" applyAlignment="1">
      <alignment horizontal="center" vertical="center"/>
    </xf>
    <xf numFmtId="0" fontId="52" fillId="15" borderId="43" xfId="0" applyFont="1" applyFill="1" applyBorder="1" applyAlignment="1">
      <alignment horizontal="center" vertical="center"/>
    </xf>
    <xf numFmtId="0" fontId="51" fillId="15" borderId="21" xfId="0" applyFont="1" applyFill="1" applyBorder="1" applyAlignment="1">
      <alignment horizontal="center" vertical="center"/>
    </xf>
    <xf numFmtId="2" fontId="50" fillId="36" borderId="59" xfId="0" applyNumberFormat="1" applyFont="1" applyFill="1" applyBorder="1" applyAlignment="1">
      <alignment horizontal="center" vertical="center"/>
    </xf>
    <xf numFmtId="0" fontId="52" fillId="35" borderId="48" xfId="0" applyFont="1" applyFill="1" applyBorder="1" applyAlignment="1">
      <alignment horizontal="center" vertical="center"/>
    </xf>
    <xf numFmtId="0" fontId="52" fillId="35" borderId="6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3" fillId="36" borderId="61" xfId="0" applyFont="1" applyFill="1" applyBorder="1" applyAlignment="1">
      <alignment horizontal="center" vertical="center" textRotation="90"/>
    </xf>
    <xf numFmtId="0" fontId="33" fillId="36" borderId="44" xfId="0" applyFont="1" applyFill="1" applyBorder="1" applyAlignment="1">
      <alignment horizontal="center" vertical="center" textRotation="90"/>
    </xf>
    <xf numFmtId="0" fontId="33" fillId="36" borderId="62" xfId="0" applyFont="1" applyFill="1" applyBorder="1" applyAlignment="1">
      <alignment horizontal="center" vertical="center"/>
    </xf>
    <xf numFmtId="0" fontId="33" fillId="36" borderId="29" xfId="0" applyFont="1" applyFill="1" applyBorder="1" applyAlignment="1">
      <alignment horizontal="center" vertical="center"/>
    </xf>
    <xf numFmtId="0" fontId="50" fillId="36" borderId="63" xfId="0" applyFont="1" applyFill="1" applyBorder="1" applyAlignment="1">
      <alignment horizontal="center" vertical="center" wrapText="1"/>
    </xf>
    <xf numFmtId="0" fontId="50" fillId="36" borderId="32" xfId="0" applyFont="1" applyFill="1" applyBorder="1" applyAlignment="1">
      <alignment horizontal="center" vertical="center" wrapText="1"/>
    </xf>
    <xf numFmtId="0" fontId="50" fillId="19" borderId="52" xfId="0" applyFont="1" applyFill="1" applyBorder="1" applyAlignment="1">
      <alignment horizontal="center" vertical="center"/>
    </xf>
    <xf numFmtId="0" fontId="50" fillId="19" borderId="64" xfId="0" applyFont="1" applyFill="1" applyBorder="1" applyAlignment="1">
      <alignment horizontal="center" vertical="center"/>
    </xf>
    <xf numFmtId="0" fontId="50" fillId="19" borderId="65" xfId="0" applyFont="1" applyFill="1" applyBorder="1" applyAlignment="1">
      <alignment horizontal="center" vertical="center"/>
    </xf>
    <xf numFmtId="0" fontId="50" fillId="18" borderId="52" xfId="0" applyFont="1" applyFill="1" applyBorder="1" applyAlignment="1">
      <alignment horizontal="center" vertical="center"/>
    </xf>
    <xf numFmtId="0" fontId="50" fillId="18" borderId="64" xfId="0" applyFont="1" applyFill="1" applyBorder="1" applyAlignment="1">
      <alignment horizontal="center" vertical="center"/>
    </xf>
    <xf numFmtId="0" fontId="50" fillId="18" borderId="65" xfId="0" applyFont="1" applyFill="1" applyBorder="1" applyAlignment="1">
      <alignment horizontal="center" vertical="center"/>
    </xf>
    <xf numFmtId="0" fontId="50" fillId="17" borderId="52" xfId="0" applyFont="1" applyFill="1" applyBorder="1" applyAlignment="1">
      <alignment horizontal="center" vertical="center"/>
    </xf>
    <xf numFmtId="0" fontId="50" fillId="17" borderId="64" xfId="0" applyFont="1" applyFill="1" applyBorder="1" applyAlignment="1">
      <alignment horizontal="center" vertical="center"/>
    </xf>
    <xf numFmtId="0" fontId="50" fillId="17" borderId="65" xfId="0" applyFont="1" applyFill="1" applyBorder="1" applyAlignment="1">
      <alignment horizontal="center" vertical="center"/>
    </xf>
    <xf numFmtId="0" fontId="50" fillId="16" borderId="52" xfId="0" applyFont="1" applyFill="1" applyBorder="1" applyAlignment="1">
      <alignment horizontal="center" vertical="center"/>
    </xf>
    <xf numFmtId="0" fontId="50" fillId="16" borderId="64" xfId="0" applyFont="1" applyFill="1" applyBorder="1" applyAlignment="1">
      <alignment horizontal="center" vertical="center"/>
    </xf>
    <xf numFmtId="0" fontId="50" fillId="16" borderId="65" xfId="0" applyFont="1" applyFill="1" applyBorder="1" applyAlignment="1">
      <alignment horizontal="center" vertical="center"/>
    </xf>
    <xf numFmtId="0" fontId="50" fillId="15" borderId="52" xfId="0" applyFont="1" applyFill="1" applyBorder="1" applyAlignment="1">
      <alignment horizontal="center" vertical="center"/>
    </xf>
    <xf numFmtId="0" fontId="50" fillId="15" borderId="64" xfId="0" applyFont="1" applyFill="1" applyBorder="1" applyAlignment="1">
      <alignment horizontal="center" vertical="center"/>
    </xf>
    <xf numFmtId="0" fontId="50" fillId="35" borderId="52" xfId="0" applyFont="1" applyFill="1" applyBorder="1" applyAlignment="1">
      <alignment horizontal="center" vertical="center"/>
    </xf>
    <xf numFmtId="0" fontId="50" fillId="35" borderId="64" xfId="0" applyFont="1" applyFill="1" applyBorder="1" applyAlignment="1">
      <alignment horizontal="center" vertical="center"/>
    </xf>
    <xf numFmtId="0" fontId="50" fillId="35" borderId="6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9525</xdr:rowOff>
    </xdr:from>
    <xdr:ext cx="5448300" cy="723900"/>
    <xdr:sp>
      <xdr:nvSpPr>
        <xdr:cNvPr id="1" name="Obdélník 1"/>
        <xdr:cNvSpPr>
          <a:spLocks/>
        </xdr:cNvSpPr>
      </xdr:nvSpPr>
      <xdr:spPr>
        <a:xfrm>
          <a:off x="209550" y="3429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1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Squashová liga</a:t>
          </a:r>
        </a:p>
      </xdr:txBody>
    </xdr:sp>
    <xdr:clientData/>
  </xdr:oneCellAnchor>
  <xdr:oneCellAnchor>
    <xdr:from>
      <xdr:col>9</xdr:col>
      <xdr:colOff>209550</xdr:colOff>
      <xdr:row>2</xdr:row>
      <xdr:rowOff>104775</xdr:rowOff>
    </xdr:from>
    <xdr:ext cx="2819400" cy="590550"/>
    <xdr:sp>
      <xdr:nvSpPr>
        <xdr:cNvPr id="2" name="Obdélník 2"/>
        <xdr:cNvSpPr>
          <a:spLocks/>
        </xdr:cNvSpPr>
      </xdr:nvSpPr>
      <xdr:spPr>
        <a:xfrm rot="20847310">
          <a:off x="5162550" y="438150"/>
          <a:ext cx="28194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celková tabulka</a:t>
          </a:r>
        </a:p>
      </xdr:txBody>
    </xdr:sp>
    <xdr:clientData/>
  </xdr:oneCellAnchor>
  <xdr:oneCellAnchor>
    <xdr:from>
      <xdr:col>14</xdr:col>
      <xdr:colOff>238125</xdr:colOff>
      <xdr:row>4</xdr:row>
      <xdr:rowOff>57150</xdr:rowOff>
    </xdr:from>
    <xdr:ext cx="4067175" cy="533400"/>
    <xdr:sp>
      <xdr:nvSpPr>
        <xdr:cNvPr id="3" name="Obdélník 3"/>
        <xdr:cNvSpPr>
          <a:spLocks/>
        </xdr:cNvSpPr>
      </xdr:nvSpPr>
      <xdr:spPr>
        <a:xfrm>
          <a:off x="7620000" y="771525"/>
          <a:ext cx="4067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3"/>
  <sheetViews>
    <sheetView tabSelected="1" zoomScale="82" zoomScaleNormal="82" zoomScalePageLayoutView="0" workbookViewId="0" topLeftCell="A1">
      <selection activeCell="C43" sqref="C43:V43"/>
    </sheetView>
  </sheetViews>
  <sheetFormatPr defaultColWidth="9.140625" defaultRowHeight="15"/>
  <cols>
    <col min="1" max="1" width="3.140625" style="0" customWidth="1"/>
    <col min="2" max="2" width="6.7109375" style="0" customWidth="1"/>
    <col min="3" max="3" width="20.7109375" style="0" customWidth="1"/>
    <col min="4" max="21" width="7.28125" style="0" customWidth="1"/>
    <col min="22" max="22" width="14.140625" style="0" customWidth="1"/>
  </cols>
  <sheetData>
    <row r="1" ht="11.25" customHeight="1" thickBot="1"/>
    <row r="2" spans="2:22" ht="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2:22" ht="15"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8"/>
    </row>
    <row r="4" spans="2:22" ht="15"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8"/>
    </row>
    <row r="5" spans="2:22" ht="15"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8"/>
    </row>
    <row r="6" spans="2:22" ht="35.25" customHeight="1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</row>
    <row r="7" spans="2:22" ht="27.75" customHeight="1" thickBot="1">
      <c r="B7" s="159" t="s">
        <v>1</v>
      </c>
      <c r="C7" s="161" t="s">
        <v>0</v>
      </c>
      <c r="D7" s="165" t="s">
        <v>29</v>
      </c>
      <c r="E7" s="166"/>
      <c r="F7" s="167"/>
      <c r="G7" s="168" t="s">
        <v>30</v>
      </c>
      <c r="H7" s="169"/>
      <c r="I7" s="170"/>
      <c r="J7" s="171" t="s">
        <v>31</v>
      </c>
      <c r="K7" s="172"/>
      <c r="L7" s="173"/>
      <c r="M7" s="174" t="s">
        <v>32</v>
      </c>
      <c r="N7" s="175"/>
      <c r="O7" s="176"/>
      <c r="P7" s="177" t="s">
        <v>33</v>
      </c>
      <c r="Q7" s="178"/>
      <c r="R7" s="178"/>
      <c r="S7" s="179" t="s">
        <v>34</v>
      </c>
      <c r="T7" s="180"/>
      <c r="U7" s="181"/>
      <c r="V7" s="163" t="s">
        <v>58</v>
      </c>
    </row>
    <row r="8" spans="2:22" ht="27.75" customHeight="1" thickBot="1">
      <c r="B8" s="160"/>
      <c r="C8" s="162"/>
      <c r="D8" s="116" t="s">
        <v>55</v>
      </c>
      <c r="E8" s="117" t="s">
        <v>57</v>
      </c>
      <c r="F8" s="137" t="s">
        <v>56</v>
      </c>
      <c r="G8" s="118" t="s">
        <v>55</v>
      </c>
      <c r="H8" s="119" t="s">
        <v>36</v>
      </c>
      <c r="I8" s="138" t="s">
        <v>56</v>
      </c>
      <c r="J8" s="120" t="s">
        <v>55</v>
      </c>
      <c r="K8" s="121" t="s">
        <v>57</v>
      </c>
      <c r="L8" s="139" t="s">
        <v>56</v>
      </c>
      <c r="M8" s="122" t="s">
        <v>55</v>
      </c>
      <c r="N8" s="123" t="s">
        <v>57</v>
      </c>
      <c r="O8" s="140" t="s">
        <v>56</v>
      </c>
      <c r="P8" s="124" t="s">
        <v>55</v>
      </c>
      <c r="Q8" s="125" t="s">
        <v>57</v>
      </c>
      <c r="R8" s="141" t="s">
        <v>56</v>
      </c>
      <c r="S8" s="126" t="s">
        <v>55</v>
      </c>
      <c r="T8" s="127" t="s">
        <v>57</v>
      </c>
      <c r="U8" s="142" t="s">
        <v>56</v>
      </c>
      <c r="V8" s="164"/>
    </row>
    <row r="9" spans="2:22" ht="22.5" customHeight="1">
      <c r="B9" s="133" t="s">
        <v>2</v>
      </c>
      <c r="C9" s="18" t="s">
        <v>14</v>
      </c>
      <c r="D9" s="84">
        <v>19</v>
      </c>
      <c r="E9" s="85">
        <v>20</v>
      </c>
      <c r="F9" s="12">
        <f aca="true" t="shared" si="0" ref="F9:F16">D9+E9</f>
        <v>39</v>
      </c>
      <c r="G9" s="91">
        <v>18</v>
      </c>
      <c r="H9" s="92">
        <v>30</v>
      </c>
      <c r="I9" s="13">
        <f aca="true" t="shared" si="1" ref="I9:I16">G9+H9</f>
        <v>48</v>
      </c>
      <c r="J9" s="99">
        <v>12</v>
      </c>
      <c r="K9" s="100">
        <v>40</v>
      </c>
      <c r="L9" s="14">
        <f aca="true" t="shared" si="2" ref="L9:L16">J9+K9</f>
        <v>52</v>
      </c>
      <c r="M9" s="104">
        <v>12</v>
      </c>
      <c r="N9" s="105">
        <v>40</v>
      </c>
      <c r="O9" s="15">
        <f aca="true" t="shared" si="3" ref="O9:O16">M9+N9</f>
        <v>52</v>
      </c>
      <c r="P9" s="108">
        <v>17</v>
      </c>
      <c r="Q9" s="109">
        <v>40</v>
      </c>
      <c r="R9" s="16">
        <f aca="true" t="shared" si="4" ref="R9:R16">P9+Q9</f>
        <v>57</v>
      </c>
      <c r="S9" s="110">
        <v>13</v>
      </c>
      <c r="T9" s="111">
        <v>40</v>
      </c>
      <c r="U9" s="17">
        <f aca="true" t="shared" si="5" ref="U9:U16">S9+T9</f>
        <v>53</v>
      </c>
      <c r="V9" s="77">
        <f aca="true" t="shared" si="6" ref="V9:V27">F9+I9+L9+O9+R9+U9</f>
        <v>301</v>
      </c>
    </row>
    <row r="10" spans="2:22" ht="22.5" customHeight="1">
      <c r="B10" s="134" t="s">
        <v>3</v>
      </c>
      <c r="C10" s="18" t="s">
        <v>15</v>
      </c>
      <c r="D10" s="88">
        <v>17</v>
      </c>
      <c r="E10" s="85">
        <v>40</v>
      </c>
      <c r="F10" s="71">
        <f t="shared" si="0"/>
        <v>57</v>
      </c>
      <c r="G10" s="91">
        <v>3</v>
      </c>
      <c r="H10" s="92">
        <v>40</v>
      </c>
      <c r="I10" s="72">
        <f t="shared" si="1"/>
        <v>43</v>
      </c>
      <c r="J10" s="128">
        <f>24*0.75</f>
        <v>18</v>
      </c>
      <c r="K10" s="100">
        <v>30</v>
      </c>
      <c r="L10" s="73">
        <f t="shared" si="2"/>
        <v>48</v>
      </c>
      <c r="M10" s="104">
        <v>17</v>
      </c>
      <c r="N10" s="105">
        <v>40</v>
      </c>
      <c r="O10" s="74">
        <f t="shared" si="3"/>
        <v>57</v>
      </c>
      <c r="P10" s="108">
        <v>10</v>
      </c>
      <c r="Q10" s="109">
        <v>40</v>
      </c>
      <c r="R10" s="75">
        <f t="shared" si="4"/>
        <v>50</v>
      </c>
      <c r="S10" s="114">
        <v>2</v>
      </c>
      <c r="T10" s="115">
        <v>40</v>
      </c>
      <c r="U10" s="76">
        <f t="shared" si="5"/>
        <v>42</v>
      </c>
      <c r="V10" s="77">
        <f t="shared" si="6"/>
        <v>297</v>
      </c>
    </row>
    <row r="11" spans="2:22" ht="22.5" customHeight="1">
      <c r="B11" s="134" t="s">
        <v>4</v>
      </c>
      <c r="C11" s="18" t="s">
        <v>13</v>
      </c>
      <c r="D11" s="88">
        <v>6</v>
      </c>
      <c r="E11" s="85">
        <v>40</v>
      </c>
      <c r="F11" s="12">
        <f t="shared" si="0"/>
        <v>46</v>
      </c>
      <c r="G11" s="91">
        <v>12</v>
      </c>
      <c r="H11" s="92">
        <v>40</v>
      </c>
      <c r="I11" s="13">
        <f t="shared" si="1"/>
        <v>52</v>
      </c>
      <c r="J11" s="99">
        <v>9</v>
      </c>
      <c r="K11" s="100">
        <v>40</v>
      </c>
      <c r="L11" s="14">
        <f t="shared" si="2"/>
        <v>49</v>
      </c>
      <c r="M11" s="130">
        <f>18*0.75</f>
        <v>13.5</v>
      </c>
      <c r="N11" s="105">
        <v>30</v>
      </c>
      <c r="O11" s="15">
        <f t="shared" si="3"/>
        <v>43.5</v>
      </c>
      <c r="P11" s="108">
        <v>8</v>
      </c>
      <c r="Q11" s="109">
        <v>40</v>
      </c>
      <c r="R11" s="16">
        <f t="shared" si="4"/>
        <v>48</v>
      </c>
      <c r="S11" s="110">
        <v>14</v>
      </c>
      <c r="T11" s="111">
        <v>30</v>
      </c>
      <c r="U11" s="17">
        <f t="shared" si="5"/>
        <v>44</v>
      </c>
      <c r="V11" s="77">
        <f t="shared" si="6"/>
        <v>282.5</v>
      </c>
    </row>
    <row r="12" spans="2:22" ht="22.5" customHeight="1">
      <c r="B12" s="54" t="s">
        <v>54</v>
      </c>
      <c r="C12" s="18" t="s">
        <v>26</v>
      </c>
      <c r="D12" s="84">
        <v>14</v>
      </c>
      <c r="E12" s="85">
        <v>30</v>
      </c>
      <c r="F12" s="12">
        <f t="shared" si="0"/>
        <v>44</v>
      </c>
      <c r="G12" s="91">
        <v>9</v>
      </c>
      <c r="H12" s="92">
        <v>30</v>
      </c>
      <c r="I12" s="13">
        <f t="shared" si="1"/>
        <v>39</v>
      </c>
      <c r="J12" s="128">
        <f>18*0.75</f>
        <v>13.5</v>
      </c>
      <c r="K12" s="100">
        <v>30</v>
      </c>
      <c r="L12" s="14">
        <f t="shared" si="2"/>
        <v>43.5</v>
      </c>
      <c r="M12" s="104">
        <v>7</v>
      </c>
      <c r="N12" s="105">
        <v>40</v>
      </c>
      <c r="O12" s="15">
        <f t="shared" si="3"/>
        <v>47</v>
      </c>
      <c r="P12" s="136">
        <f>18*0.75</f>
        <v>13.5</v>
      </c>
      <c r="Q12" s="109">
        <v>30</v>
      </c>
      <c r="R12" s="16">
        <f t="shared" si="4"/>
        <v>43.5</v>
      </c>
      <c r="S12" s="110">
        <v>20</v>
      </c>
      <c r="T12" s="111">
        <v>40</v>
      </c>
      <c r="U12" s="17">
        <f t="shared" si="5"/>
        <v>60</v>
      </c>
      <c r="V12" s="77">
        <f t="shared" si="6"/>
        <v>277</v>
      </c>
    </row>
    <row r="13" spans="2:22" ht="22.5" customHeight="1">
      <c r="B13" s="54" t="s">
        <v>61</v>
      </c>
      <c r="C13" s="18" t="s">
        <v>12</v>
      </c>
      <c r="D13" s="84">
        <v>15</v>
      </c>
      <c r="E13" s="85">
        <v>40</v>
      </c>
      <c r="F13" s="12">
        <f t="shared" si="0"/>
        <v>55</v>
      </c>
      <c r="G13" s="91">
        <v>12</v>
      </c>
      <c r="H13" s="92">
        <v>40</v>
      </c>
      <c r="I13" s="13">
        <f t="shared" si="1"/>
        <v>52</v>
      </c>
      <c r="J13" s="99">
        <v>6</v>
      </c>
      <c r="K13" s="100">
        <v>24</v>
      </c>
      <c r="L13" s="14">
        <f t="shared" si="2"/>
        <v>30</v>
      </c>
      <c r="M13" s="130">
        <f>16*0.75</f>
        <v>12</v>
      </c>
      <c r="N13" s="105">
        <v>30</v>
      </c>
      <c r="O13" s="15">
        <f t="shared" si="3"/>
        <v>42</v>
      </c>
      <c r="P13" s="136">
        <f>23*0.75</f>
        <v>17.25</v>
      </c>
      <c r="Q13" s="109">
        <v>30</v>
      </c>
      <c r="R13" s="16">
        <f t="shared" si="4"/>
        <v>47.25</v>
      </c>
      <c r="S13" s="110">
        <v>7</v>
      </c>
      <c r="T13" s="111">
        <v>40</v>
      </c>
      <c r="U13" s="17">
        <f t="shared" si="5"/>
        <v>47</v>
      </c>
      <c r="V13" s="77">
        <f t="shared" si="6"/>
        <v>273.25</v>
      </c>
    </row>
    <row r="14" spans="2:22" ht="22.5" customHeight="1">
      <c r="B14" s="134" t="s">
        <v>40</v>
      </c>
      <c r="C14" s="20" t="s">
        <v>25</v>
      </c>
      <c r="D14" s="86">
        <v>21</v>
      </c>
      <c r="E14" s="87">
        <v>30</v>
      </c>
      <c r="F14" s="78">
        <f t="shared" si="0"/>
        <v>51</v>
      </c>
      <c r="G14" s="93">
        <v>15</v>
      </c>
      <c r="H14" s="94">
        <v>40</v>
      </c>
      <c r="I14" s="79">
        <f t="shared" si="1"/>
        <v>55</v>
      </c>
      <c r="J14" s="101">
        <v>11</v>
      </c>
      <c r="K14" s="102">
        <v>40</v>
      </c>
      <c r="L14" s="80">
        <f t="shared" si="2"/>
        <v>51</v>
      </c>
      <c r="M14" s="106">
        <v>0</v>
      </c>
      <c r="N14" s="107">
        <v>16</v>
      </c>
      <c r="O14" s="81">
        <f t="shared" si="3"/>
        <v>16</v>
      </c>
      <c r="P14" s="151">
        <f>15*0.75</f>
        <v>11.25</v>
      </c>
      <c r="Q14" s="152">
        <v>30</v>
      </c>
      <c r="R14" s="82">
        <f t="shared" si="4"/>
        <v>41.25</v>
      </c>
      <c r="S14" s="112">
        <v>21</v>
      </c>
      <c r="T14" s="113">
        <v>30</v>
      </c>
      <c r="U14" s="83">
        <f t="shared" si="5"/>
        <v>51</v>
      </c>
      <c r="V14" s="153">
        <f t="shared" si="6"/>
        <v>265.25</v>
      </c>
    </row>
    <row r="15" spans="2:22" ht="22.5" customHeight="1">
      <c r="B15" s="134" t="s">
        <v>5</v>
      </c>
      <c r="C15" s="18" t="s">
        <v>19</v>
      </c>
      <c r="D15" s="84">
        <v>4</v>
      </c>
      <c r="E15" s="85">
        <v>40</v>
      </c>
      <c r="F15" s="71">
        <f t="shared" si="0"/>
        <v>44</v>
      </c>
      <c r="G15" s="91">
        <v>14</v>
      </c>
      <c r="H15" s="92">
        <v>30</v>
      </c>
      <c r="I15" s="72">
        <f t="shared" si="1"/>
        <v>44</v>
      </c>
      <c r="J15" s="132">
        <f>13*0.75</f>
        <v>9.75</v>
      </c>
      <c r="K15" s="100">
        <v>30</v>
      </c>
      <c r="L15" s="73">
        <f t="shared" si="2"/>
        <v>39.75</v>
      </c>
      <c r="M15" s="130">
        <f>21*0.75</f>
        <v>15.75</v>
      </c>
      <c r="N15" s="105">
        <v>30</v>
      </c>
      <c r="O15" s="74">
        <f t="shared" si="3"/>
        <v>45.75</v>
      </c>
      <c r="P15" s="108">
        <v>7</v>
      </c>
      <c r="Q15" s="109">
        <v>40</v>
      </c>
      <c r="R15" s="75">
        <f t="shared" si="4"/>
        <v>47</v>
      </c>
      <c r="S15" s="114">
        <v>0</v>
      </c>
      <c r="T15" s="115">
        <v>24</v>
      </c>
      <c r="U15" s="76">
        <f t="shared" si="5"/>
        <v>24</v>
      </c>
      <c r="V15" s="77">
        <f t="shared" si="6"/>
        <v>244.5</v>
      </c>
    </row>
    <row r="16" spans="2:22" ht="22.5" customHeight="1">
      <c r="B16" s="134" t="s">
        <v>6</v>
      </c>
      <c r="C16" s="18" t="s">
        <v>18</v>
      </c>
      <c r="D16" s="84">
        <v>7</v>
      </c>
      <c r="E16" s="85">
        <v>30</v>
      </c>
      <c r="F16" s="71">
        <f t="shared" si="0"/>
        <v>37</v>
      </c>
      <c r="G16" s="95">
        <v>1</v>
      </c>
      <c r="H16" s="92">
        <v>30</v>
      </c>
      <c r="I16" s="72">
        <f t="shared" si="1"/>
        <v>31</v>
      </c>
      <c r="J16" s="132">
        <f>17*0.75</f>
        <v>12.75</v>
      </c>
      <c r="K16" s="100">
        <v>20</v>
      </c>
      <c r="L16" s="73">
        <f t="shared" si="2"/>
        <v>32.75</v>
      </c>
      <c r="M16" s="130">
        <f>19*0.75</f>
        <v>14.25</v>
      </c>
      <c r="N16" s="105">
        <v>20</v>
      </c>
      <c r="O16" s="74">
        <f t="shared" si="3"/>
        <v>34.25</v>
      </c>
      <c r="P16" s="136">
        <f>7*0.75</f>
        <v>5.25</v>
      </c>
      <c r="Q16" s="109">
        <v>30</v>
      </c>
      <c r="R16" s="75">
        <f t="shared" si="4"/>
        <v>35.25</v>
      </c>
      <c r="S16" s="154">
        <f>17*0.75</f>
        <v>12.75</v>
      </c>
      <c r="T16" s="115">
        <v>20</v>
      </c>
      <c r="U16" s="76">
        <f t="shared" si="5"/>
        <v>32.75</v>
      </c>
      <c r="V16" s="77">
        <f t="shared" si="6"/>
        <v>203</v>
      </c>
    </row>
    <row r="17" spans="2:22" ht="22.5" customHeight="1">
      <c r="B17" s="54" t="s">
        <v>52</v>
      </c>
      <c r="C17" s="18" t="s">
        <v>17</v>
      </c>
      <c r="D17" s="88">
        <v>10</v>
      </c>
      <c r="E17" s="85">
        <v>10</v>
      </c>
      <c r="F17" s="12">
        <f aca="true" t="shared" si="7" ref="F17:F23">D17+E17</f>
        <v>20</v>
      </c>
      <c r="G17" s="96">
        <f>28*0.75</f>
        <v>21</v>
      </c>
      <c r="H17" s="92">
        <v>10</v>
      </c>
      <c r="I17" s="13">
        <f aca="true" t="shared" si="8" ref="I17:I23">G17+H17</f>
        <v>31</v>
      </c>
      <c r="J17" s="128">
        <f>7*0.75</f>
        <v>5.25</v>
      </c>
      <c r="K17" s="100">
        <v>20</v>
      </c>
      <c r="L17" s="14">
        <f aca="true" t="shared" si="9" ref="L17:L23">J17+K17</f>
        <v>25.25</v>
      </c>
      <c r="M17" s="130">
        <f>25*0.75</f>
        <v>18.75</v>
      </c>
      <c r="N17" s="105">
        <v>10</v>
      </c>
      <c r="O17" s="15">
        <f aca="true" t="shared" si="10" ref="O17:O23">M17+N17</f>
        <v>28.75</v>
      </c>
      <c r="P17" s="136">
        <f>19*0.75</f>
        <v>14.25</v>
      </c>
      <c r="Q17" s="109">
        <v>20</v>
      </c>
      <c r="R17" s="16">
        <f aca="true" t="shared" si="11" ref="R17:R23">P17+Q17</f>
        <v>34.25</v>
      </c>
      <c r="S17" s="114">
        <v>5</v>
      </c>
      <c r="T17" s="111">
        <v>30</v>
      </c>
      <c r="U17" s="17">
        <f aca="true" t="shared" si="12" ref="U17:U23">S17+T17</f>
        <v>35</v>
      </c>
      <c r="V17" s="77">
        <f t="shared" si="6"/>
        <v>174.25</v>
      </c>
    </row>
    <row r="18" spans="2:22" ht="22.5" customHeight="1">
      <c r="B18" s="54" t="s">
        <v>53</v>
      </c>
      <c r="C18" s="18" t="s">
        <v>27</v>
      </c>
      <c r="D18" s="88">
        <v>13</v>
      </c>
      <c r="E18" s="85">
        <v>10</v>
      </c>
      <c r="F18" s="12">
        <f t="shared" si="7"/>
        <v>23</v>
      </c>
      <c r="G18" s="96">
        <f>17*0.75</f>
        <v>12.75</v>
      </c>
      <c r="H18" s="92">
        <v>20</v>
      </c>
      <c r="I18" s="13">
        <f t="shared" si="8"/>
        <v>32.75</v>
      </c>
      <c r="J18" s="128">
        <f>21*0.75</f>
        <v>15.75</v>
      </c>
      <c r="K18" s="100">
        <v>20</v>
      </c>
      <c r="L18" s="14">
        <f t="shared" si="9"/>
        <v>35.75</v>
      </c>
      <c r="M18" s="130">
        <f>7*0.75</f>
        <v>5.25</v>
      </c>
      <c r="N18" s="105">
        <v>30</v>
      </c>
      <c r="O18" s="15">
        <f t="shared" si="10"/>
        <v>35.25</v>
      </c>
      <c r="P18" s="136">
        <f>26*0.75</f>
        <v>19.5</v>
      </c>
      <c r="Q18" s="109">
        <v>20</v>
      </c>
      <c r="R18" s="16">
        <f t="shared" si="11"/>
        <v>39.5</v>
      </c>
      <c r="S18" s="154">
        <v>0</v>
      </c>
      <c r="T18" s="111">
        <v>2</v>
      </c>
      <c r="U18" s="17">
        <f t="shared" si="12"/>
        <v>2</v>
      </c>
      <c r="V18" s="77">
        <f t="shared" si="6"/>
        <v>168.25</v>
      </c>
    </row>
    <row r="19" spans="2:22" ht="22.5" customHeight="1">
      <c r="B19" s="134" t="s">
        <v>41</v>
      </c>
      <c r="C19" s="18" t="s">
        <v>23</v>
      </c>
      <c r="D19" s="88">
        <v>0</v>
      </c>
      <c r="E19" s="85">
        <v>2</v>
      </c>
      <c r="F19" s="71">
        <f t="shared" si="7"/>
        <v>2</v>
      </c>
      <c r="G19" s="96">
        <f>20*0.75</f>
        <v>15</v>
      </c>
      <c r="H19" s="92">
        <v>10</v>
      </c>
      <c r="I19" s="72">
        <f t="shared" si="8"/>
        <v>25</v>
      </c>
      <c r="J19" s="128">
        <f>21*0.75</f>
        <v>15.75</v>
      </c>
      <c r="K19" s="100">
        <v>20</v>
      </c>
      <c r="L19" s="73">
        <f t="shared" si="9"/>
        <v>35.75</v>
      </c>
      <c r="M19" s="130">
        <f>6*0.75</f>
        <v>4.5</v>
      </c>
      <c r="N19" s="105">
        <v>30</v>
      </c>
      <c r="O19" s="74">
        <f t="shared" si="10"/>
        <v>34.5</v>
      </c>
      <c r="P19" s="136">
        <f>17*0.75</f>
        <v>12.75</v>
      </c>
      <c r="Q19" s="109">
        <v>20</v>
      </c>
      <c r="R19" s="75">
        <f t="shared" si="11"/>
        <v>32.75</v>
      </c>
      <c r="S19" s="154">
        <f>20*0.75</f>
        <v>15</v>
      </c>
      <c r="T19" s="115">
        <v>20</v>
      </c>
      <c r="U19" s="76">
        <f t="shared" si="12"/>
        <v>35</v>
      </c>
      <c r="V19" s="77">
        <f t="shared" si="6"/>
        <v>165</v>
      </c>
    </row>
    <row r="20" spans="2:22" ht="22.5" customHeight="1">
      <c r="B20" s="134" t="s">
        <v>7</v>
      </c>
      <c r="C20" s="20" t="s">
        <v>28</v>
      </c>
      <c r="D20" s="88">
        <v>7</v>
      </c>
      <c r="E20" s="85">
        <v>20</v>
      </c>
      <c r="F20" s="12">
        <f t="shared" si="7"/>
        <v>27</v>
      </c>
      <c r="G20" s="96">
        <f>2*0.75</f>
        <v>1.5</v>
      </c>
      <c r="H20" s="92">
        <v>20</v>
      </c>
      <c r="I20" s="13">
        <f t="shared" si="8"/>
        <v>21.5</v>
      </c>
      <c r="J20" s="128">
        <f>20*0.75</f>
        <v>15</v>
      </c>
      <c r="K20" s="100">
        <v>10</v>
      </c>
      <c r="L20" s="14">
        <f t="shared" si="9"/>
        <v>25</v>
      </c>
      <c r="M20" s="130">
        <f>11*0.75</f>
        <v>8.25</v>
      </c>
      <c r="N20" s="105">
        <v>20</v>
      </c>
      <c r="O20" s="15">
        <f t="shared" si="10"/>
        <v>28.25</v>
      </c>
      <c r="P20" s="136">
        <f>6*0.75</f>
        <v>4.5</v>
      </c>
      <c r="Q20" s="109">
        <v>20</v>
      </c>
      <c r="R20" s="16">
        <f t="shared" si="11"/>
        <v>24.5</v>
      </c>
      <c r="S20" s="154">
        <f>26*0.75</f>
        <v>19.5</v>
      </c>
      <c r="T20" s="111">
        <v>10</v>
      </c>
      <c r="U20" s="17">
        <f t="shared" si="12"/>
        <v>29.5</v>
      </c>
      <c r="V20" s="77">
        <f t="shared" si="6"/>
        <v>155.75</v>
      </c>
    </row>
    <row r="21" spans="2:22" ht="22.5" customHeight="1">
      <c r="B21" s="134" t="s">
        <v>8</v>
      </c>
      <c r="C21" s="18" t="s">
        <v>22</v>
      </c>
      <c r="D21" s="88">
        <v>13</v>
      </c>
      <c r="E21" s="85">
        <v>16</v>
      </c>
      <c r="F21" s="12">
        <f t="shared" si="7"/>
        <v>29</v>
      </c>
      <c r="G21" s="96">
        <f>19*0.75</f>
        <v>14.25</v>
      </c>
      <c r="H21" s="92">
        <v>20</v>
      </c>
      <c r="I21" s="13">
        <f t="shared" si="8"/>
        <v>34.25</v>
      </c>
      <c r="J21" s="128">
        <f>5*0.75</f>
        <v>3.75</v>
      </c>
      <c r="K21" s="100">
        <v>24</v>
      </c>
      <c r="L21" s="14">
        <f t="shared" si="9"/>
        <v>27.75</v>
      </c>
      <c r="M21" s="130">
        <f>21*0.75</f>
        <v>15.75</v>
      </c>
      <c r="N21" s="105">
        <v>20</v>
      </c>
      <c r="O21" s="15">
        <f t="shared" si="10"/>
        <v>35.75</v>
      </c>
      <c r="P21" s="136">
        <f>1*0.75</f>
        <v>0.75</v>
      </c>
      <c r="Q21" s="109">
        <v>12</v>
      </c>
      <c r="R21" s="16">
        <f t="shared" si="11"/>
        <v>12.75</v>
      </c>
      <c r="S21" s="154">
        <v>0</v>
      </c>
      <c r="T21" s="111">
        <v>4</v>
      </c>
      <c r="U21" s="17">
        <f t="shared" si="12"/>
        <v>4</v>
      </c>
      <c r="V21" s="77">
        <f t="shared" si="6"/>
        <v>143.5</v>
      </c>
    </row>
    <row r="22" spans="2:22" ht="22.5" customHeight="1">
      <c r="B22" s="134" t="s">
        <v>9</v>
      </c>
      <c r="C22" s="19" t="s">
        <v>16</v>
      </c>
      <c r="D22" s="88">
        <v>0</v>
      </c>
      <c r="E22" s="85">
        <v>30</v>
      </c>
      <c r="F22" s="12">
        <f t="shared" si="7"/>
        <v>30</v>
      </c>
      <c r="G22" s="96">
        <f>19*0.75</f>
        <v>14.25</v>
      </c>
      <c r="H22" s="92">
        <v>20</v>
      </c>
      <c r="I22" s="13">
        <f t="shared" si="8"/>
        <v>34.25</v>
      </c>
      <c r="J22" s="128">
        <v>0</v>
      </c>
      <c r="K22" s="100">
        <v>6</v>
      </c>
      <c r="L22" s="14">
        <f t="shared" si="9"/>
        <v>6</v>
      </c>
      <c r="M22" s="130">
        <v>0</v>
      </c>
      <c r="N22" s="105">
        <v>4</v>
      </c>
      <c r="O22" s="15">
        <f t="shared" si="10"/>
        <v>4</v>
      </c>
      <c r="P22" s="136">
        <f>20*0.75</f>
        <v>15</v>
      </c>
      <c r="Q22" s="109">
        <v>10</v>
      </c>
      <c r="R22" s="16">
        <f t="shared" si="11"/>
        <v>25</v>
      </c>
      <c r="S22" s="154">
        <f>0*0.75</f>
        <v>0</v>
      </c>
      <c r="T22" s="111">
        <v>4</v>
      </c>
      <c r="U22" s="17">
        <f t="shared" si="12"/>
        <v>4</v>
      </c>
      <c r="V22" s="77">
        <f t="shared" si="6"/>
        <v>103.25</v>
      </c>
    </row>
    <row r="23" spans="2:22" ht="22.5" customHeight="1">
      <c r="B23" s="134" t="s">
        <v>10</v>
      </c>
      <c r="C23" s="21" t="s">
        <v>20</v>
      </c>
      <c r="D23" s="88">
        <v>0</v>
      </c>
      <c r="E23" s="85">
        <v>10</v>
      </c>
      <c r="F23" s="12">
        <f t="shared" si="7"/>
        <v>10</v>
      </c>
      <c r="G23" s="96">
        <f>4*0.75</f>
        <v>3</v>
      </c>
      <c r="H23" s="92">
        <v>10</v>
      </c>
      <c r="I23" s="13">
        <f t="shared" si="8"/>
        <v>13</v>
      </c>
      <c r="J23" s="128">
        <f>7*0.75</f>
        <v>5.25</v>
      </c>
      <c r="K23" s="100">
        <v>6</v>
      </c>
      <c r="L23" s="14">
        <f t="shared" si="9"/>
        <v>11.25</v>
      </c>
      <c r="M23" s="130">
        <f>12*0.75</f>
        <v>9</v>
      </c>
      <c r="N23" s="105">
        <v>10</v>
      </c>
      <c r="O23" s="15">
        <f t="shared" si="10"/>
        <v>19</v>
      </c>
      <c r="P23" s="136">
        <f>17*0.75</f>
        <v>12.75</v>
      </c>
      <c r="Q23" s="109">
        <v>10</v>
      </c>
      <c r="R23" s="16">
        <f t="shared" si="11"/>
        <v>22.75</v>
      </c>
      <c r="S23" s="154">
        <f>16*0.75</f>
        <v>12</v>
      </c>
      <c r="T23" s="111">
        <v>10</v>
      </c>
      <c r="U23" s="17">
        <f t="shared" si="12"/>
        <v>22</v>
      </c>
      <c r="V23" s="77">
        <f t="shared" si="6"/>
        <v>98</v>
      </c>
    </row>
    <row r="24" spans="2:22" ht="22.5" customHeight="1">
      <c r="B24" s="134" t="s">
        <v>11</v>
      </c>
      <c r="C24" s="21" t="s">
        <v>21</v>
      </c>
      <c r="D24" s="88">
        <v>1</v>
      </c>
      <c r="E24" s="85">
        <v>20</v>
      </c>
      <c r="F24" s="12">
        <f>D24+E24</f>
        <v>21</v>
      </c>
      <c r="G24" s="96">
        <f>7*0.75</f>
        <v>5.25</v>
      </c>
      <c r="H24" s="92">
        <v>10</v>
      </c>
      <c r="I24" s="13">
        <f>G24+H24</f>
        <v>15.25</v>
      </c>
      <c r="J24" s="128">
        <v>0</v>
      </c>
      <c r="K24" s="100">
        <v>6</v>
      </c>
      <c r="L24" s="14">
        <f>J24+K24</f>
        <v>6</v>
      </c>
      <c r="M24" s="130">
        <f>13*0.75</f>
        <v>9.75</v>
      </c>
      <c r="N24" s="105">
        <v>10</v>
      </c>
      <c r="O24" s="15">
        <f>M24+N24</f>
        <v>19.75</v>
      </c>
      <c r="P24" s="136">
        <f>6*0.75</f>
        <v>4.5</v>
      </c>
      <c r="Q24" s="109">
        <v>10</v>
      </c>
      <c r="R24" s="16">
        <f>P24+Q24</f>
        <v>14.5</v>
      </c>
      <c r="S24" s="154">
        <f>13*0.75</f>
        <v>9.75</v>
      </c>
      <c r="T24" s="111">
        <v>10</v>
      </c>
      <c r="U24" s="17">
        <f>S24+T24</f>
        <v>19.75</v>
      </c>
      <c r="V24" s="77">
        <f t="shared" si="6"/>
        <v>96.25</v>
      </c>
    </row>
    <row r="25" spans="2:22" ht="22.5" customHeight="1">
      <c r="B25" s="134" t="s">
        <v>35</v>
      </c>
      <c r="C25" s="18" t="s">
        <v>38</v>
      </c>
      <c r="D25" s="88">
        <v>0</v>
      </c>
      <c r="E25" s="85">
        <v>2</v>
      </c>
      <c r="F25" s="71">
        <f>D25+E25</f>
        <v>2</v>
      </c>
      <c r="G25" s="96">
        <f>11*0.75</f>
        <v>8.25</v>
      </c>
      <c r="H25" s="92">
        <v>10</v>
      </c>
      <c r="I25" s="72">
        <f>G25+H25</f>
        <v>18.25</v>
      </c>
      <c r="J25" s="128">
        <v>0</v>
      </c>
      <c r="K25" s="100">
        <v>12</v>
      </c>
      <c r="L25" s="73">
        <f>J25+K25</f>
        <v>12</v>
      </c>
      <c r="M25" s="130">
        <v>0</v>
      </c>
      <c r="N25" s="105">
        <v>2</v>
      </c>
      <c r="O25" s="74">
        <f>M25+N25</f>
        <v>2</v>
      </c>
      <c r="P25" s="136">
        <f>19*0.75</f>
        <v>14.25</v>
      </c>
      <c r="Q25" s="109">
        <v>10</v>
      </c>
      <c r="R25" s="75">
        <f>P25+Q25</f>
        <v>24.25</v>
      </c>
      <c r="S25" s="154">
        <f>12*0.75</f>
        <v>9</v>
      </c>
      <c r="T25" s="115">
        <v>16</v>
      </c>
      <c r="U25" s="76">
        <f>S25+T25</f>
        <v>25</v>
      </c>
      <c r="V25" s="77">
        <f t="shared" si="6"/>
        <v>83.5</v>
      </c>
    </row>
    <row r="26" spans="2:22" ht="22.5" customHeight="1">
      <c r="B26" s="54" t="s">
        <v>50</v>
      </c>
      <c r="C26" s="18" t="s">
        <v>24</v>
      </c>
      <c r="D26" s="88">
        <v>19</v>
      </c>
      <c r="E26" s="85">
        <v>10</v>
      </c>
      <c r="F26" s="12">
        <f>D26+E26</f>
        <v>29</v>
      </c>
      <c r="G26" s="96">
        <f>7*0.75</f>
        <v>5.25</v>
      </c>
      <c r="H26" s="92">
        <f>20*(1-0.6)</f>
        <v>8</v>
      </c>
      <c r="I26" s="13">
        <f>G26+H26</f>
        <v>13.25</v>
      </c>
      <c r="J26" s="128">
        <f>26*0.75</f>
        <v>19.5</v>
      </c>
      <c r="K26" s="100">
        <v>10</v>
      </c>
      <c r="L26" s="14">
        <f>J26+K26</f>
        <v>29.5</v>
      </c>
      <c r="M26" s="130">
        <v>0</v>
      </c>
      <c r="N26" s="105">
        <v>4</v>
      </c>
      <c r="O26" s="15">
        <f>M26+N26</f>
        <v>4</v>
      </c>
      <c r="P26" s="136">
        <v>0</v>
      </c>
      <c r="Q26" s="109">
        <v>2</v>
      </c>
      <c r="R26" s="16">
        <f>P26+Q26</f>
        <v>2</v>
      </c>
      <c r="S26" s="154">
        <v>0</v>
      </c>
      <c r="T26" s="111">
        <v>2</v>
      </c>
      <c r="U26" s="17">
        <f>S26+T26</f>
        <v>2</v>
      </c>
      <c r="V26" s="77">
        <f t="shared" si="6"/>
        <v>79.75</v>
      </c>
    </row>
    <row r="27" spans="2:22" ht="22.5" customHeight="1" thickBot="1">
      <c r="B27" s="135" t="s">
        <v>51</v>
      </c>
      <c r="C27" s="70" t="s">
        <v>39</v>
      </c>
      <c r="D27" s="89">
        <v>0</v>
      </c>
      <c r="E27" s="90">
        <v>2</v>
      </c>
      <c r="F27" s="37">
        <f>D27+E27</f>
        <v>2</v>
      </c>
      <c r="G27" s="97">
        <v>0</v>
      </c>
      <c r="H27" s="98">
        <v>2</v>
      </c>
      <c r="I27" s="40">
        <f>G27+H27</f>
        <v>2</v>
      </c>
      <c r="J27" s="129">
        <f>1*0.75</f>
        <v>0.75</v>
      </c>
      <c r="K27" s="103">
        <v>8</v>
      </c>
      <c r="L27" s="43">
        <f>J27+K27</f>
        <v>8.75</v>
      </c>
      <c r="M27" s="131">
        <f>14*0.75</f>
        <v>10.5</v>
      </c>
      <c r="N27" s="143">
        <v>10</v>
      </c>
      <c r="O27" s="144">
        <f>M27+N27</f>
        <v>20.5</v>
      </c>
      <c r="P27" s="145">
        <f>2*0.75</f>
        <v>1.5</v>
      </c>
      <c r="Q27" s="146">
        <v>20</v>
      </c>
      <c r="R27" s="147">
        <f>P27+Q27</f>
        <v>21.5</v>
      </c>
      <c r="S27" s="155">
        <f>5*0.75</f>
        <v>3.75</v>
      </c>
      <c r="T27" s="148">
        <v>10</v>
      </c>
      <c r="U27" s="149">
        <f>S27+T27</f>
        <v>13.75</v>
      </c>
      <c r="V27" s="150">
        <f t="shared" si="6"/>
        <v>68.5</v>
      </c>
    </row>
    <row r="28" spans="2:22" ht="22.5" customHeight="1" hidden="1">
      <c r="B28" s="55" t="s">
        <v>42</v>
      </c>
      <c r="C28" s="56"/>
      <c r="D28" s="57"/>
      <c r="E28" s="58"/>
      <c r="F28" s="59"/>
      <c r="G28" s="60"/>
      <c r="H28" s="61"/>
      <c r="I28" s="62"/>
      <c r="J28" s="63"/>
      <c r="K28" s="64"/>
      <c r="L28" s="65"/>
      <c r="M28" s="66"/>
      <c r="N28" s="67"/>
      <c r="O28" s="15"/>
      <c r="P28" s="68"/>
      <c r="Q28" s="69"/>
      <c r="R28" s="16"/>
      <c r="S28" s="110">
        <f aca="true" t="shared" si="13" ref="S28:S35">17*0.75</f>
        <v>12.75</v>
      </c>
      <c r="T28" s="32"/>
      <c r="U28" s="17"/>
      <c r="V28" s="33"/>
    </row>
    <row r="29" spans="2:22" ht="22.5" customHeight="1" hidden="1">
      <c r="B29" s="53" t="s">
        <v>43</v>
      </c>
      <c r="C29" s="20"/>
      <c r="D29" s="23"/>
      <c r="E29" s="22"/>
      <c r="F29" s="12"/>
      <c r="G29" s="24"/>
      <c r="H29" s="25"/>
      <c r="I29" s="13"/>
      <c r="J29" s="26"/>
      <c r="K29" s="27"/>
      <c r="L29" s="14"/>
      <c r="M29" s="28"/>
      <c r="N29" s="29"/>
      <c r="O29" s="15"/>
      <c r="P29" s="30"/>
      <c r="Q29" s="31"/>
      <c r="R29" s="16"/>
      <c r="S29" s="114">
        <f t="shared" si="13"/>
        <v>12.75</v>
      </c>
      <c r="T29" s="32"/>
      <c r="U29" s="17"/>
      <c r="V29" s="33"/>
    </row>
    <row r="30" spans="2:22" ht="22.5" customHeight="1" hidden="1">
      <c r="B30" s="53" t="s">
        <v>44</v>
      </c>
      <c r="C30" s="18"/>
      <c r="D30" s="23"/>
      <c r="E30" s="22"/>
      <c r="F30" s="12"/>
      <c r="G30" s="24"/>
      <c r="H30" s="25"/>
      <c r="I30" s="13"/>
      <c r="J30" s="26"/>
      <c r="K30" s="27"/>
      <c r="L30" s="14"/>
      <c r="M30" s="28"/>
      <c r="N30" s="29"/>
      <c r="O30" s="15"/>
      <c r="P30" s="30"/>
      <c r="Q30" s="31"/>
      <c r="R30" s="16"/>
      <c r="S30" s="114">
        <f t="shared" si="13"/>
        <v>12.75</v>
      </c>
      <c r="T30" s="32"/>
      <c r="U30" s="17"/>
      <c r="V30" s="33"/>
    </row>
    <row r="31" spans="2:22" ht="22.5" customHeight="1" hidden="1">
      <c r="B31" s="53" t="s">
        <v>45</v>
      </c>
      <c r="C31" s="21"/>
      <c r="D31" s="23"/>
      <c r="E31" s="22"/>
      <c r="F31" s="12"/>
      <c r="G31" s="24"/>
      <c r="H31" s="25"/>
      <c r="I31" s="13"/>
      <c r="J31" s="26"/>
      <c r="K31" s="27"/>
      <c r="L31" s="14"/>
      <c r="M31" s="28"/>
      <c r="N31" s="29"/>
      <c r="O31" s="15"/>
      <c r="P31" s="30"/>
      <c r="Q31" s="31"/>
      <c r="R31" s="16"/>
      <c r="S31" s="114">
        <f t="shared" si="13"/>
        <v>12.75</v>
      </c>
      <c r="T31" s="32"/>
      <c r="U31" s="17"/>
      <c r="V31" s="33"/>
    </row>
    <row r="32" spans="2:22" ht="22.5" customHeight="1" hidden="1">
      <c r="B32" s="53" t="s">
        <v>46</v>
      </c>
      <c r="C32" s="21"/>
      <c r="D32" s="23"/>
      <c r="E32" s="22"/>
      <c r="F32" s="12"/>
      <c r="G32" s="24"/>
      <c r="H32" s="25"/>
      <c r="I32" s="13"/>
      <c r="J32" s="26"/>
      <c r="K32" s="27"/>
      <c r="L32" s="14"/>
      <c r="M32" s="28"/>
      <c r="N32" s="29"/>
      <c r="O32" s="15"/>
      <c r="P32" s="30"/>
      <c r="Q32" s="31"/>
      <c r="R32" s="16"/>
      <c r="S32" s="114">
        <f t="shared" si="13"/>
        <v>12.75</v>
      </c>
      <c r="T32" s="32"/>
      <c r="U32" s="17"/>
      <c r="V32" s="33"/>
    </row>
    <row r="33" spans="2:22" ht="22.5" customHeight="1" hidden="1">
      <c r="B33" s="53" t="s">
        <v>47</v>
      </c>
      <c r="C33" s="21"/>
      <c r="D33" s="23"/>
      <c r="E33" s="22"/>
      <c r="F33" s="12"/>
      <c r="G33" s="24"/>
      <c r="H33" s="25"/>
      <c r="I33" s="13"/>
      <c r="J33" s="26"/>
      <c r="K33" s="27"/>
      <c r="L33" s="14"/>
      <c r="M33" s="28"/>
      <c r="N33" s="29"/>
      <c r="O33" s="15"/>
      <c r="P33" s="30"/>
      <c r="Q33" s="31"/>
      <c r="R33" s="16"/>
      <c r="S33" s="114">
        <f t="shared" si="13"/>
        <v>12.75</v>
      </c>
      <c r="T33" s="32"/>
      <c r="U33" s="17"/>
      <c r="V33" s="33"/>
    </row>
    <row r="34" spans="2:22" ht="22.5" customHeight="1" hidden="1">
      <c r="B34" s="53" t="s">
        <v>48</v>
      </c>
      <c r="C34" s="18"/>
      <c r="D34" s="23"/>
      <c r="E34" s="22"/>
      <c r="F34" s="12"/>
      <c r="G34" s="24"/>
      <c r="H34" s="25"/>
      <c r="I34" s="13"/>
      <c r="J34" s="26"/>
      <c r="K34" s="27"/>
      <c r="L34" s="14"/>
      <c r="M34" s="28"/>
      <c r="N34" s="29"/>
      <c r="O34" s="15"/>
      <c r="P34" s="30"/>
      <c r="Q34" s="31"/>
      <c r="R34" s="16"/>
      <c r="S34" s="114">
        <f t="shared" si="13"/>
        <v>12.75</v>
      </c>
      <c r="T34" s="32"/>
      <c r="U34" s="17"/>
      <c r="V34" s="33"/>
    </row>
    <row r="35" spans="2:22" ht="22.5" customHeight="1" hidden="1" thickBot="1">
      <c r="B35" s="53" t="s">
        <v>49</v>
      </c>
      <c r="C35" s="34"/>
      <c r="D35" s="35"/>
      <c r="E35" s="36"/>
      <c r="F35" s="37"/>
      <c r="G35" s="38"/>
      <c r="H35" s="39"/>
      <c r="I35" s="40"/>
      <c r="J35" s="41"/>
      <c r="K35" s="42"/>
      <c r="L35" s="43"/>
      <c r="M35" s="44"/>
      <c r="N35" s="45"/>
      <c r="O35" s="46"/>
      <c r="P35" s="47"/>
      <c r="Q35" s="48"/>
      <c r="R35" s="49"/>
      <c r="S35" s="114">
        <f t="shared" si="13"/>
        <v>12.75</v>
      </c>
      <c r="T35" s="50"/>
      <c r="U35" s="51"/>
      <c r="V35" s="52"/>
    </row>
    <row r="36" ht="15">
      <c r="B36" s="1"/>
    </row>
    <row r="37" ht="15">
      <c r="B37" s="1"/>
    </row>
    <row r="38" spans="2:22" ht="15">
      <c r="B38" s="1"/>
      <c r="C38" s="2"/>
      <c r="D38" s="2" t="s">
        <v>37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41" spans="3:22" ht="31.5">
      <c r="C41" s="156" t="s">
        <v>60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</row>
    <row r="43" spans="3:22" ht="23.25">
      <c r="C43" s="158" t="s">
        <v>59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</row>
  </sheetData>
  <sheetProtection/>
  <mergeCells count="11">
    <mergeCell ref="S7:U7"/>
    <mergeCell ref="C41:V41"/>
    <mergeCell ref="C43:V43"/>
    <mergeCell ref="B7:B8"/>
    <mergeCell ref="C7:C8"/>
    <mergeCell ref="V7:V8"/>
    <mergeCell ref="D7:F7"/>
    <mergeCell ref="G7:I7"/>
    <mergeCell ref="J7:L7"/>
    <mergeCell ref="M7:O7"/>
    <mergeCell ref="P7:R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sef</cp:lastModifiedBy>
  <cp:lastPrinted>2019-04-09T08:06:12Z</cp:lastPrinted>
  <dcterms:created xsi:type="dcterms:W3CDTF">2010-08-24T10:15:51Z</dcterms:created>
  <dcterms:modified xsi:type="dcterms:W3CDTF">2019-09-29T17:38:54Z</dcterms:modified>
  <cp:category/>
  <cp:version/>
  <cp:contentType/>
  <cp:contentStatus/>
</cp:coreProperties>
</file>